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40" windowHeight="6150" activeTab="1"/>
  </bookViews>
  <sheets>
    <sheet name="BCD" sheetId="1" r:id="rId1"/>
    <sheet name="KQK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<sst xmlns="http://schemas.openxmlformats.org/spreadsheetml/2006/main" count="161" uniqueCount="149">
  <si>
    <t>B¶ng c©n ®èi kÕ to¸n</t>
  </si>
  <si>
    <t>M· sè</t>
  </si>
  <si>
    <t>TM</t>
  </si>
  <si>
    <t xml:space="preserve">    1. TiÒn </t>
  </si>
  <si>
    <t>V.01</t>
  </si>
  <si>
    <t xml:space="preserve">    2. C¸c kho¶n t­¬ng ®­¬ng tiÒn</t>
  </si>
  <si>
    <t>V.02</t>
  </si>
  <si>
    <t xml:space="preserve">    2. §Çu t­ ng¾n h¹n</t>
  </si>
  <si>
    <t xml:space="preserve">    2. Dù phßng gi¶m gi¸ ®Çu t­ ng¾n h¹n (*)</t>
  </si>
  <si>
    <t xml:space="preserve">    1. Ph¶i thu cña kh¸ch hµng</t>
  </si>
  <si>
    <t xml:space="preserve">    2. Tr¶ tr­íc cho ng­êi b¸n</t>
  </si>
  <si>
    <t xml:space="preserve">    3. Ph¶i thu néi bé ng¾n h¹n</t>
  </si>
  <si>
    <t xml:space="preserve">    4. Ph¶i thu theo tiÕn ®é kÕ ho¹ch hîp ®ång x©y dùng</t>
  </si>
  <si>
    <t xml:space="preserve">    5. C¸c kho¶n ph¶i thu kh¸c</t>
  </si>
  <si>
    <t>V.03</t>
  </si>
  <si>
    <t xml:space="preserve">    6. Dù phßng ph¶i thu ng¾n h¹n khã ®ßi</t>
  </si>
  <si>
    <t xml:space="preserve">    1. Hµng tån kho</t>
  </si>
  <si>
    <t>V.04</t>
  </si>
  <si>
    <t xml:space="preserve">    2. Dù phßng gi¶m gi¸ hµng tån kho (*)</t>
  </si>
  <si>
    <t xml:space="preserve">    1. Chi phÝ tr¶ tr­íc ng¾n h¹n</t>
  </si>
  <si>
    <t xml:space="preserve">    2. ThuÕ GTGT ®­îc khÊu trõ</t>
  </si>
  <si>
    <t xml:space="preserve">    3. ThuÕ vµ c¸c kho¶n kh¸c ph¶i thu nhµ n­íc</t>
  </si>
  <si>
    <t>V.05</t>
  </si>
  <si>
    <t xml:space="preserve">    5. Tµi s¶n ng¾n h¹n kh¸c</t>
  </si>
  <si>
    <t xml:space="preserve">    1. Ph¶i thu dµi h¹n cña kh¸ch hµng</t>
  </si>
  <si>
    <t xml:space="preserve">    2. Vèn kinh doanh ë ®¬n vÞ trùc thuéc</t>
  </si>
  <si>
    <t xml:space="preserve">    3. Ph¶i thu dµi h¹n néi bé</t>
  </si>
  <si>
    <t>V.06</t>
  </si>
  <si>
    <t xml:space="preserve">    4 . Ph¶i thu dµi h¹n kh¸c</t>
  </si>
  <si>
    <t>V.07</t>
  </si>
  <si>
    <t xml:space="preserve">    5. Dù phßng ph¶i thu dµi h¹n khã ®ßi(*)</t>
  </si>
  <si>
    <t>V.08</t>
  </si>
  <si>
    <t xml:space="preserve">      - Nguyªn gi¸</t>
  </si>
  <si>
    <t xml:space="preserve">      - Gi¸ trÞ hao mßn lòy kÕ (*)</t>
  </si>
  <si>
    <t>V.09</t>
  </si>
  <si>
    <t>V.10</t>
  </si>
  <si>
    <t>V.11</t>
  </si>
  <si>
    <t>V.12</t>
  </si>
  <si>
    <t xml:space="preserve">    1. §µu t­ vµo c«ng ty con</t>
  </si>
  <si>
    <t xml:space="preserve">    2. §Çu t­ vµo c«ng ty liªn kÕt, liªn doanh</t>
  </si>
  <si>
    <t xml:space="preserve">    3. §Çu t­ dµi h¹n kh¸c</t>
  </si>
  <si>
    <t>V.13</t>
  </si>
  <si>
    <t xml:space="preserve">    4. Dù phßng gi¶m gi¸ ®Çu t­ chÝnh dµi h¹n (*)</t>
  </si>
  <si>
    <t xml:space="preserve">    1. Chi phÝ tr¶ tr­íc dµi h¹n</t>
  </si>
  <si>
    <t>V.14</t>
  </si>
  <si>
    <t xml:space="preserve">    2 Tµi s¶n thuÕ thu nhËp ho·n l¹i</t>
  </si>
  <si>
    <t>V.21</t>
  </si>
  <si>
    <t xml:space="preserve">    3. Tµi s¶n dµi h¹n kh¸c</t>
  </si>
  <si>
    <t>Tæng céng tµi s¶n (270 = 100+200)</t>
  </si>
  <si>
    <t>nguån vèn</t>
  </si>
  <si>
    <t xml:space="preserve">    1. Vay vµ nî ng¾n h¹n</t>
  </si>
  <si>
    <t>V.15</t>
  </si>
  <si>
    <t xml:space="preserve">    2. Ph¶i tr¶ cho ng­êi b¸n</t>
  </si>
  <si>
    <t xml:space="preserve">    3. Ng­êi mua tr¶ tiÒn tr­íc</t>
  </si>
  <si>
    <t xml:space="preserve">    4. ThuÕ vµ c¸c kho¶n ph¶i nép Nhµ n­ãc</t>
  </si>
  <si>
    <t>V.16</t>
  </si>
  <si>
    <t xml:space="preserve">    5. Ph¶i tr¶ ng­êi lao ®éng</t>
  </si>
  <si>
    <t xml:space="preserve">    6. Chi phÝ ph¶i tr¶</t>
  </si>
  <si>
    <t>V.17</t>
  </si>
  <si>
    <t xml:space="preserve">    7. Ph¶i tr¶ néi bé</t>
  </si>
  <si>
    <t xml:space="preserve">    8. Ph¶i tr¶ theo tiÕn ®é kÕ ho¹ch hîp ®ång x©y dùng</t>
  </si>
  <si>
    <t xml:space="preserve">    9. C¸c kho¶n ph¶i tr¶, ph¶i nép ng¾n h¹n kh¸c</t>
  </si>
  <si>
    <t>V.18</t>
  </si>
  <si>
    <t xml:space="preserve">  10. Dù phßng ph¶i tr¶ ng¾n h¹n</t>
  </si>
  <si>
    <t xml:space="preserve">    1. Ph¶i tr¶ dµi h¹n ng­êi b¸n</t>
  </si>
  <si>
    <t xml:space="preserve">    2. Ph¶i tr¶  dµi h¹n néi bé</t>
  </si>
  <si>
    <t>V.19</t>
  </si>
  <si>
    <t xml:space="preserve">    3. Ph¶i tr¶  dµi h¹n kh¸c</t>
  </si>
  <si>
    <t xml:space="preserve">    4. Vay vµ nî dµi h¹n</t>
  </si>
  <si>
    <t>V.20</t>
  </si>
  <si>
    <t xml:space="preserve">    5. ThuÕ thu nhËp ho·n l¹i ph¶i tr¶</t>
  </si>
  <si>
    <t xml:space="preserve">    6. Dù phßng trî cÊp mÊt viÖc lµm</t>
  </si>
  <si>
    <t xml:space="preserve">    7. Dù phßng ph¶i tr¶ dµi h¹n</t>
  </si>
  <si>
    <t>V.22</t>
  </si>
  <si>
    <t>Tæng céng nguån vèn ( 440 = 300+400)</t>
  </si>
  <si>
    <t>STT</t>
  </si>
  <si>
    <t>TiÒn vµ c¸c kho¶n t­¬ng ®­¬ng tiÒn</t>
  </si>
  <si>
    <t>C¸c kho¶n ®Çu t­ tµi chÝnh ng¾n h¹n</t>
  </si>
  <si>
    <t>C¸c kho¶n ph¶i thu ng¾n h¹n</t>
  </si>
  <si>
    <t>Hµng tån kho</t>
  </si>
  <si>
    <t>Tµi s¶n ng¾n h¹n kh¸c</t>
  </si>
  <si>
    <t>I</t>
  </si>
  <si>
    <t>II</t>
  </si>
  <si>
    <t xml:space="preserve">Tµi s¶n dµi h¹n </t>
  </si>
  <si>
    <t xml:space="preserve"> C¸c kho¶n ph¶i thu dµi h¹n</t>
  </si>
  <si>
    <t>Tµi s¶n cè ®Þnh</t>
  </si>
  <si>
    <t xml:space="preserve">    - Tµi s¶n cè ®Þnh h÷u h×nh</t>
  </si>
  <si>
    <t xml:space="preserve">    - Tµi s¶n cè ®Þnh v« h×nh</t>
  </si>
  <si>
    <t xml:space="preserve">   - Chi phÝ x©y dùng c¬ b¶n dë dang</t>
  </si>
  <si>
    <t xml:space="preserve">C¸c kho¶n ®Çu t­ tµi chÝnh dµi h¹n </t>
  </si>
  <si>
    <t>Tµi s¶n dµi h¹n kh¸c</t>
  </si>
  <si>
    <t>IV</t>
  </si>
  <si>
    <t>Nî dµi h¹n</t>
  </si>
  <si>
    <t>Nî ng¾n h¹n</t>
  </si>
  <si>
    <t>Vèn chñ së h÷u ( 400 = 410+430)</t>
  </si>
  <si>
    <t>V</t>
  </si>
  <si>
    <t xml:space="preserve">Vèn chñ së h÷u </t>
  </si>
  <si>
    <t>Tµi s¶n ng¾n h¹n</t>
  </si>
  <si>
    <t>Nî ph¶i tr¶ ( 300 = 310+330)</t>
  </si>
  <si>
    <t xml:space="preserve">       - Vèn ®Çu t­ cña chñ së h÷u</t>
  </si>
  <si>
    <t xml:space="preserve">       - ThÆng d­ vèn cæ phÇn</t>
  </si>
  <si>
    <t xml:space="preserve">       -  Cæ phiÕu quü (*)</t>
  </si>
  <si>
    <t xml:space="preserve">       - Quü ®Çu t­ ph¸t triÓn</t>
  </si>
  <si>
    <t xml:space="preserve">       - Quü dù phßng tµi chÝnh</t>
  </si>
  <si>
    <t xml:space="preserve">       - Lîi nhu©n sau thuÕ ch­a ph©n phèi</t>
  </si>
  <si>
    <t xml:space="preserve"> Nguån kinh phÝ vµ quü kh¸c</t>
  </si>
  <si>
    <t xml:space="preserve">       - Quü khen th­ëng, phóc lîi</t>
  </si>
  <si>
    <t>MÉu CBTT-03</t>
  </si>
  <si>
    <t>(Ban hµnh kÌm theo Th«ng t­ sè 38/2007/TT-BTC ngµy 18/4/2007</t>
  </si>
  <si>
    <t>cña Bé tr­ëng Bé tµi chÝnh h­íng dÉn vÒ viÖc c«ng bè th«ng tin trªn thÞ tr­êng chøng kho¸n)</t>
  </si>
  <si>
    <t>T.Cty CP XNK vµ XD ViÖt Nam</t>
  </si>
  <si>
    <t xml:space="preserve">C«ng ty cæ phÇn bª t«ng vµ x©y dùng </t>
  </si>
  <si>
    <t>Vinaconex Xu©n Mai</t>
  </si>
  <si>
    <t>b¸o c¸o tµi chÝnh tãm t¾t</t>
  </si>
  <si>
    <t>Quý 1/2008</t>
  </si>
  <si>
    <r>
      <t>(</t>
    </r>
    <r>
      <rPr>
        <i/>
        <sz val="12"/>
        <color indexed="8"/>
        <rFont val=".VnTimeH"/>
        <family val="2"/>
      </rPr>
      <t>¸</t>
    </r>
    <r>
      <rPr>
        <i/>
        <sz val="12"/>
        <color indexed="8"/>
        <rFont val=".VnTime"/>
        <family val="2"/>
      </rPr>
      <t>p dông víi c¸c doanh nghiÖp trong lÜnh vùc s¶n xuÊt, chÕ biÕn, dÞch vô)</t>
    </r>
  </si>
  <si>
    <t xml:space="preserve">    -. Tµi s¶n cè ®Þnh thuª tµi chÝnh</t>
  </si>
  <si>
    <t>BÊt ®éng s¶n ®Çu t­</t>
  </si>
  <si>
    <t>Sè d­ ®Çu kú</t>
  </si>
  <si>
    <t>Sè d­ cuèi kú</t>
  </si>
  <si>
    <t>III</t>
  </si>
  <si>
    <t>Néi dung</t>
  </si>
  <si>
    <t>KÕt qu¶ ho¹t ®éng kinh doanh</t>
  </si>
  <si>
    <t>ChØ tiªu</t>
  </si>
  <si>
    <t xml:space="preserve">  Xu©n Mai, Ngµy  18  th¸ng 04  n¨m 2008</t>
  </si>
  <si>
    <t>Ng­êi lËp                                      KÕ to¸n tr­ëng</t>
  </si>
  <si>
    <t>TT</t>
  </si>
  <si>
    <t>Kú b¸o c¸o</t>
  </si>
  <si>
    <t>Doanh thu b¸n hµng vµ cung cÊp dÞch vô</t>
  </si>
  <si>
    <t xml:space="preserve">Doanh thu thuÇn b¸n hµng vµ cung cÊp dÞch vô </t>
  </si>
  <si>
    <t xml:space="preserve">Lîi nhuËn gép b¸n hµng vµ cung cÊp dÞch vô </t>
  </si>
  <si>
    <t>Doanh thu ho¹t ®éng tµi chÝnh</t>
  </si>
  <si>
    <t>Chi phÝ tµi chÝnh</t>
  </si>
  <si>
    <t>Chi phÝ b¸n hµng</t>
  </si>
  <si>
    <t xml:space="preserve"> Chi phÝ qu¶n lý doanh nghiÖp</t>
  </si>
  <si>
    <t>Lîi nhuËn thuÇn tõ ho¹t ®éng kinh doanh</t>
  </si>
  <si>
    <t>Thu nhËp kh¸c</t>
  </si>
  <si>
    <t xml:space="preserve"> Chi phÝ kh¸c</t>
  </si>
  <si>
    <t xml:space="preserve"> Chi phÝ thuÕ TNDN hiÖn hµnh</t>
  </si>
  <si>
    <t xml:space="preserve"> L·i c¬ b¶n trªn cæ phiÕu</t>
  </si>
  <si>
    <t xml:space="preserve">C¸c kho¶n gi¶m trõ </t>
  </si>
  <si>
    <t xml:space="preserve"> Lîi nhuËn kh¸c </t>
  </si>
  <si>
    <t xml:space="preserve">Tæng lîi nhuËn tr­íc thuÕ </t>
  </si>
  <si>
    <t xml:space="preserve">Lîi nhuËn sau thuÕ </t>
  </si>
  <si>
    <t>(Áp dụng với các doanh nghiệp hoạt động trong lĩnh vực sản xuất, chế biến, dịch vụ)</t>
  </si>
  <si>
    <t>Gi¸ vèn hµng b¸n</t>
  </si>
  <si>
    <t>(§· ký)</t>
  </si>
  <si>
    <t xml:space="preserve">Luü kÕ </t>
  </si>
  <si>
    <t>Chñ tÞch H§QT kiªm Gi¸m ®èc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</si>
</sst>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25">
    <font>
      <sz val="12"/>
      <name val=".VnTime"/>
      <family val="0"/>
    </font>
    <font>
      <sz val="10"/>
      <color indexed="8"/>
      <name val=".VnTime"/>
      <family val="2"/>
    </font>
    <font>
      <b/>
      <sz val="10"/>
      <color indexed="8"/>
      <name val=".VnTime"/>
      <family val="2"/>
    </font>
    <font>
      <i/>
      <sz val="10"/>
      <color indexed="8"/>
      <name val=".VnTime"/>
      <family val="2"/>
    </font>
    <font>
      <b/>
      <sz val="10"/>
      <color indexed="8"/>
      <name val=".VnTimeH"/>
      <family val="2"/>
    </font>
    <font>
      <b/>
      <sz val="12"/>
      <color indexed="8"/>
      <name val=".VnTimeH"/>
      <family val="2"/>
    </font>
    <font>
      <b/>
      <i/>
      <sz val="10"/>
      <color indexed="8"/>
      <name val=".VnTime"/>
      <family val="2"/>
    </font>
    <font>
      <b/>
      <sz val="12"/>
      <color indexed="8"/>
      <name val=".VnTime"/>
      <family val="2"/>
    </font>
    <font>
      <sz val="12"/>
      <color indexed="8"/>
      <name val=".VnTime"/>
      <family val="2"/>
    </font>
    <font>
      <i/>
      <sz val="12"/>
      <color indexed="8"/>
      <name val=".VnTime"/>
      <family val="2"/>
    </font>
    <font>
      <sz val="12"/>
      <color indexed="8"/>
      <name val=".VnTimeH"/>
      <family val="2"/>
    </font>
    <font>
      <i/>
      <sz val="12"/>
      <color indexed="8"/>
      <name val=".VnTimeH"/>
      <family val="2"/>
    </font>
    <font>
      <sz val="11"/>
      <color indexed="8"/>
      <name val=".VnTime"/>
      <family val="2"/>
    </font>
    <font>
      <b/>
      <sz val="11"/>
      <color indexed="8"/>
      <name val=".VnTime"/>
      <family val="2"/>
    </font>
    <font>
      <i/>
      <sz val="11"/>
      <color indexed="8"/>
      <name val=".VnTime"/>
      <family val="2"/>
    </font>
    <font>
      <sz val="11"/>
      <color indexed="10"/>
      <name val=".VnTime"/>
      <family val="2"/>
    </font>
    <font>
      <b/>
      <sz val="11"/>
      <color indexed="8"/>
      <name val=".VnTimeH"/>
      <family val="2"/>
    </font>
    <font>
      <b/>
      <i/>
      <sz val="11"/>
      <color indexed="8"/>
      <name val=".VnTime"/>
      <family val="2"/>
    </font>
    <font>
      <sz val="13"/>
      <color indexed="8"/>
      <name val=".VnTime"/>
      <family val="2"/>
    </font>
    <font>
      <i/>
      <sz val="13"/>
      <color indexed="8"/>
      <name val=".VnTime"/>
      <family val="2"/>
    </font>
    <font>
      <i/>
      <sz val="12"/>
      <name val="Times New Roman"/>
      <family val="1"/>
    </font>
    <font>
      <b/>
      <sz val="11"/>
      <name val=".VnTime"/>
      <family val="2"/>
    </font>
    <font>
      <b/>
      <sz val="12"/>
      <name val=".VnTimeH"/>
      <family val="2"/>
    </font>
    <font>
      <i/>
      <sz val="11"/>
      <name val=".VnTime"/>
      <family val="2"/>
    </font>
    <font>
      <b/>
      <sz val="16"/>
      <color indexed="8"/>
      <name val=".VnTimeH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7" fontId="1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3" fontId="9" fillId="0" borderId="3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3" fontId="8" fillId="0" borderId="4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3" fontId="7" fillId="0" borderId="5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0" fontId="9" fillId="0" borderId="0" xfId="0" applyFont="1" applyAlignment="1">
      <alignment horizontal="left" vertical="center"/>
    </xf>
    <xf numFmtId="37" fontId="12" fillId="0" borderId="0" xfId="0" applyNumberFormat="1" applyFont="1" applyAlignment="1">
      <alignment/>
    </xf>
    <xf numFmtId="0" fontId="13" fillId="0" borderId="0" xfId="0" applyFont="1" applyAlignment="1">
      <alignment/>
    </xf>
    <xf numFmtId="37" fontId="13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37" fontId="12" fillId="0" borderId="0" xfId="0" applyNumberFormat="1" applyFont="1" applyAlignment="1">
      <alignment/>
    </xf>
    <xf numFmtId="37" fontId="13" fillId="0" borderId="1" xfId="0" applyNumberFormat="1" applyFont="1" applyBorder="1" applyAlignment="1">
      <alignment horizontal="center" vertical="center" wrapText="1"/>
    </xf>
    <xf numFmtId="37" fontId="13" fillId="0" borderId="2" xfId="0" applyNumberFormat="1" applyFont="1" applyBorder="1" applyAlignment="1">
      <alignment vertical="center"/>
    </xf>
    <xf numFmtId="37" fontId="12" fillId="0" borderId="3" xfId="0" applyNumberFormat="1" applyFont="1" applyBorder="1" applyAlignment="1">
      <alignment vertical="center"/>
    </xf>
    <xf numFmtId="37" fontId="12" fillId="0" borderId="3" xfId="0" applyNumberFormat="1" applyFont="1" applyBorder="1" applyAlignment="1">
      <alignment/>
    </xf>
    <xf numFmtId="37" fontId="16" fillId="0" borderId="3" xfId="0" applyNumberFormat="1" applyFont="1" applyBorder="1" applyAlignment="1">
      <alignment vertical="center"/>
    </xf>
    <xf numFmtId="37" fontId="13" fillId="0" borderId="3" xfId="0" applyNumberFormat="1" applyFont="1" applyBorder="1" applyAlignment="1">
      <alignment vertical="center"/>
    </xf>
    <xf numFmtId="37" fontId="14" fillId="0" borderId="3" xfId="0" applyNumberFormat="1" applyFont="1" applyBorder="1" applyAlignment="1">
      <alignment vertical="center"/>
    </xf>
    <xf numFmtId="37" fontId="14" fillId="0" borderId="3" xfId="0" applyNumberFormat="1" applyFont="1" applyBorder="1" applyAlignment="1">
      <alignment/>
    </xf>
    <xf numFmtId="38" fontId="14" fillId="0" borderId="3" xfId="0" applyNumberFormat="1" applyFont="1" applyBorder="1" applyAlignment="1">
      <alignment vertical="center"/>
    </xf>
    <xf numFmtId="38" fontId="12" fillId="0" borderId="3" xfId="0" applyNumberFormat="1" applyFont="1" applyBorder="1" applyAlignment="1">
      <alignment vertical="center"/>
    </xf>
    <xf numFmtId="37" fontId="13" fillId="0" borderId="3" xfId="0" applyNumberFormat="1" applyFont="1" applyBorder="1" applyAlignment="1">
      <alignment/>
    </xf>
    <xf numFmtId="37" fontId="12" fillId="0" borderId="4" xfId="0" applyNumberFormat="1" applyFont="1" applyBorder="1" applyAlignment="1">
      <alignment/>
    </xf>
    <xf numFmtId="37" fontId="13" fillId="0" borderId="5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7" fontId="13" fillId="0" borderId="7" xfId="0" applyNumberFormat="1" applyFont="1" applyBorder="1" applyAlignment="1">
      <alignment horizontal="center" vertical="center" wrapText="1"/>
    </xf>
    <xf numFmtId="37" fontId="13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37" fontId="13" fillId="0" borderId="10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37" fontId="12" fillId="0" borderId="12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/>
    </xf>
    <xf numFmtId="3" fontId="15" fillId="0" borderId="12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37" fontId="16" fillId="0" borderId="12" xfId="0" applyNumberFormat="1" applyFont="1" applyBorder="1" applyAlignment="1">
      <alignment vertical="center"/>
    </xf>
    <xf numFmtId="37" fontId="13" fillId="0" borderId="12" xfId="0" applyNumberFormat="1" applyFont="1" applyBorder="1" applyAlignment="1">
      <alignment vertical="center"/>
    </xf>
    <xf numFmtId="37" fontId="14" fillId="0" borderId="12" xfId="0" applyNumberFormat="1" applyFont="1" applyBorder="1" applyAlignment="1">
      <alignment vertical="center"/>
    </xf>
    <xf numFmtId="3" fontId="14" fillId="0" borderId="12" xfId="0" applyNumberFormat="1" applyFont="1" applyBorder="1" applyAlignment="1">
      <alignment/>
    </xf>
    <xf numFmtId="38" fontId="14" fillId="0" borderId="12" xfId="0" applyNumberFormat="1" applyFont="1" applyBorder="1" applyAlignment="1">
      <alignment vertical="center"/>
    </xf>
    <xf numFmtId="38" fontId="12" fillId="0" borderId="12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37" fontId="12" fillId="0" borderId="12" xfId="0" applyNumberFormat="1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3" fontId="12" fillId="0" borderId="14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37" fontId="13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37" fontId="13" fillId="0" borderId="18" xfId="0" applyNumberFormat="1" applyFont="1" applyBorder="1" applyAlignment="1">
      <alignment vertical="center"/>
    </xf>
    <xf numFmtId="0" fontId="5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2" xfId="0" applyFont="1" applyFill="1" applyBorder="1" applyAlignment="1">
      <alignment vertical="center" wrapText="1"/>
    </xf>
    <xf numFmtId="1" fontId="0" fillId="0" borderId="2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1" fontId="0" fillId="0" borderId="3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 wrapText="1"/>
    </xf>
    <xf numFmtId="1" fontId="0" fillId="0" borderId="21" xfId="0" applyNumberFormat="1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/>
    </xf>
    <xf numFmtId="0" fontId="21" fillId="0" borderId="0" xfId="0" applyFont="1" applyAlignment="1">
      <alignment/>
    </xf>
    <xf numFmtId="37" fontId="21" fillId="0" borderId="1" xfId="0" applyNumberFormat="1" applyFont="1" applyBorder="1" applyAlignment="1">
      <alignment/>
    </xf>
    <xf numFmtId="37" fontId="21" fillId="0" borderId="16" xfId="0" applyNumberFormat="1" applyFont="1" applyBorder="1" applyAlignment="1">
      <alignment/>
    </xf>
    <xf numFmtId="37" fontId="21" fillId="0" borderId="20" xfId="0" applyNumberFormat="1" applyFont="1" applyBorder="1" applyAlignment="1">
      <alignment/>
    </xf>
    <xf numFmtId="37" fontId="21" fillId="0" borderId="22" xfId="0" applyNumberFormat="1" applyFont="1" applyBorder="1" applyAlignment="1">
      <alignment/>
    </xf>
    <xf numFmtId="38" fontId="23" fillId="0" borderId="12" xfId="0" applyNumberFormat="1" applyFont="1" applyFill="1" applyBorder="1" applyAlignment="1">
      <alignment/>
    </xf>
    <xf numFmtId="3" fontId="2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center"/>
    </xf>
    <xf numFmtId="37" fontId="12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3" fontId="13" fillId="0" borderId="0" xfId="0" applyNumberFormat="1" applyFont="1" applyAlignment="1">
      <alignment horizontal="center"/>
    </xf>
    <xf numFmtId="0" fontId="20" fillId="2" borderId="23" xfId="0" applyFont="1" applyFill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1" fontId="17" fillId="0" borderId="24" xfId="0" applyNumberFormat="1" applyFont="1" applyBorder="1" applyAlignment="1">
      <alignment horizontal="right"/>
    </xf>
    <xf numFmtId="0" fontId="22" fillId="0" borderId="0" xfId="0" applyFont="1" applyAlignment="1">
      <alignment horizontal="left" vertical="center"/>
    </xf>
    <xf numFmtId="1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workbookViewId="0" topLeftCell="A94">
      <selection activeCell="C106" sqref="B106:C106"/>
    </sheetView>
  </sheetViews>
  <sheetFormatPr defaultColWidth="8.796875" defaultRowHeight="16.5" customHeight="1"/>
  <cols>
    <col min="1" max="1" width="3.19921875" style="11" customWidth="1"/>
    <col min="2" max="2" width="39" style="2" customWidth="1"/>
    <col min="3" max="3" width="5.19921875" style="2" customWidth="1"/>
    <col min="4" max="4" width="4.5" style="2" hidden="1" customWidth="1"/>
    <col min="5" max="5" width="17.3984375" style="52" customWidth="1"/>
    <col min="6" max="6" width="18.09765625" style="50" customWidth="1"/>
    <col min="7" max="7" width="9" style="2" customWidth="1"/>
    <col min="8" max="8" width="11.69921875" style="2" bestFit="1" customWidth="1"/>
    <col min="9" max="16384" width="9" style="2" customWidth="1"/>
  </cols>
  <sheetData>
    <row r="1" spans="1:6" ht="15" customHeight="1">
      <c r="A1" s="123" t="s">
        <v>107</v>
      </c>
      <c r="B1" s="123"/>
      <c r="C1" s="1"/>
      <c r="D1" s="1"/>
      <c r="E1" s="47"/>
      <c r="F1" s="48"/>
    </row>
    <row r="2" spans="1:6" s="36" customFormat="1" ht="15" customHeight="1">
      <c r="A2" s="43" t="s">
        <v>108</v>
      </c>
      <c r="B2" s="43"/>
      <c r="C2" s="44"/>
      <c r="D2" s="45"/>
      <c r="E2" s="49"/>
      <c r="F2" s="50"/>
    </row>
    <row r="3" spans="1:6" s="36" customFormat="1" ht="15" customHeight="1">
      <c r="A3" s="43" t="s">
        <v>109</v>
      </c>
      <c r="B3" s="43"/>
      <c r="C3" s="43"/>
      <c r="D3" s="43"/>
      <c r="E3" s="43"/>
      <c r="F3" s="50"/>
    </row>
    <row r="4" spans="1:6" s="36" customFormat="1" ht="12.75" customHeight="1">
      <c r="A4" s="43"/>
      <c r="B4" s="43"/>
      <c r="C4" s="43"/>
      <c r="D4" s="43"/>
      <c r="E4" s="43"/>
      <c r="F4" s="50"/>
    </row>
    <row r="5" spans="1:6" s="36" customFormat="1" ht="12.75" customHeight="1">
      <c r="A5" s="124" t="s">
        <v>110</v>
      </c>
      <c r="B5" s="124"/>
      <c r="C5" s="46"/>
      <c r="D5" s="46"/>
      <c r="E5" s="51"/>
      <c r="F5" s="50"/>
    </row>
    <row r="6" spans="1:5" s="101" customFormat="1" ht="12.75" customHeight="1">
      <c r="A6" s="125" t="s">
        <v>111</v>
      </c>
      <c r="B6" s="125"/>
      <c r="C6" s="100"/>
      <c r="D6" s="100"/>
      <c r="E6" s="100"/>
    </row>
    <row r="7" spans="1:5" s="101" customFormat="1" ht="12.75" customHeight="1">
      <c r="A7" s="125" t="s">
        <v>112</v>
      </c>
      <c r="B7" s="125"/>
      <c r="C7" s="100"/>
      <c r="D7" s="100"/>
      <c r="E7" s="100"/>
    </row>
    <row r="8" spans="1:5" ht="12.75" customHeight="1">
      <c r="A8" s="12"/>
      <c r="B8" s="12"/>
      <c r="C8" s="16"/>
      <c r="D8" s="16"/>
      <c r="E8" s="51"/>
    </row>
    <row r="9" spans="1:6" ht="21" customHeight="1">
      <c r="A9" s="126" t="s">
        <v>113</v>
      </c>
      <c r="B9" s="126"/>
      <c r="C9" s="126"/>
      <c r="D9" s="126"/>
      <c r="E9" s="126"/>
      <c r="F9" s="126"/>
    </row>
    <row r="10" spans="1:6" s="36" customFormat="1" ht="15.75" customHeight="1">
      <c r="A10" s="127" t="s">
        <v>114</v>
      </c>
      <c r="B10" s="127"/>
      <c r="C10" s="127"/>
      <c r="D10" s="127"/>
      <c r="E10" s="127"/>
      <c r="F10" s="127"/>
    </row>
    <row r="11" spans="1:6" ht="21" customHeight="1">
      <c r="A11" s="102" t="s">
        <v>81</v>
      </c>
      <c r="B11" s="120" t="s">
        <v>0</v>
      </c>
      <c r="C11" s="120"/>
      <c r="D11" s="120"/>
      <c r="E11" s="120"/>
      <c r="F11" s="120"/>
    </row>
    <row r="12" spans="1:6" s="36" customFormat="1" ht="19.5" customHeight="1" thickBot="1">
      <c r="A12" s="128" t="s">
        <v>115</v>
      </c>
      <c r="B12" s="128"/>
      <c r="C12" s="128"/>
      <c r="D12" s="128"/>
      <c r="E12" s="128"/>
      <c r="F12" s="128"/>
    </row>
    <row r="13" spans="1:6" ht="30.75" customHeight="1" thickTop="1">
      <c r="A13" s="66" t="s">
        <v>75</v>
      </c>
      <c r="B13" s="96" t="s">
        <v>121</v>
      </c>
      <c r="C13" s="67" t="s">
        <v>1</v>
      </c>
      <c r="D13" s="68" t="s">
        <v>2</v>
      </c>
      <c r="E13" s="69" t="s">
        <v>118</v>
      </c>
      <c r="F13" s="70" t="s">
        <v>119</v>
      </c>
    </row>
    <row r="14" spans="1:6" ht="18" customHeight="1">
      <c r="A14" s="71" t="s">
        <v>81</v>
      </c>
      <c r="B14" s="14" t="s">
        <v>97</v>
      </c>
      <c r="C14" s="18">
        <v>100</v>
      </c>
      <c r="D14" s="19"/>
      <c r="E14" s="54">
        <f>E15+E18+E21+E28+E31</f>
        <v>357211948933</v>
      </c>
      <c r="F14" s="72">
        <f>F15+F18+F21+F28+F31</f>
        <v>367718771634</v>
      </c>
    </row>
    <row r="15" spans="1:6" ht="18" customHeight="1">
      <c r="A15" s="73">
        <v>1</v>
      </c>
      <c r="B15" s="20" t="s">
        <v>76</v>
      </c>
      <c r="C15" s="21">
        <v>110</v>
      </c>
      <c r="D15" s="22"/>
      <c r="E15" s="55">
        <f>SUM(E16)</f>
        <v>43600097504</v>
      </c>
      <c r="F15" s="74">
        <f>SUM(F16)</f>
        <v>8802725439</v>
      </c>
    </row>
    <row r="16" spans="1:6" ht="18" customHeight="1" hidden="1">
      <c r="A16" s="73"/>
      <c r="B16" s="20" t="s">
        <v>3</v>
      </c>
      <c r="C16" s="21">
        <v>111</v>
      </c>
      <c r="D16" s="22" t="s">
        <v>4</v>
      </c>
      <c r="E16" s="56">
        <f>996438524+42603658980</f>
        <v>43600097504</v>
      </c>
      <c r="F16" s="75">
        <f>3009344006+5793381433</f>
        <v>8802725439</v>
      </c>
    </row>
    <row r="17" spans="1:6" ht="18" customHeight="1" hidden="1">
      <c r="A17" s="73"/>
      <c r="B17" s="20" t="s">
        <v>5</v>
      </c>
      <c r="C17" s="21">
        <v>112</v>
      </c>
      <c r="D17" s="22"/>
      <c r="E17" s="56"/>
      <c r="F17" s="75"/>
    </row>
    <row r="18" spans="1:6" ht="18" customHeight="1">
      <c r="A18" s="73">
        <v>2</v>
      </c>
      <c r="B18" s="20" t="s">
        <v>77</v>
      </c>
      <c r="C18" s="21">
        <v>120</v>
      </c>
      <c r="D18" s="23" t="s">
        <v>6</v>
      </c>
      <c r="E18" s="56"/>
      <c r="F18" s="75">
        <f>SUM(F19:F20)</f>
        <v>54111775</v>
      </c>
    </row>
    <row r="19" spans="1:6" ht="18" customHeight="1" hidden="1">
      <c r="A19" s="73"/>
      <c r="B19" s="20" t="s">
        <v>7</v>
      </c>
      <c r="C19" s="21">
        <v>121</v>
      </c>
      <c r="D19" s="23"/>
      <c r="E19" s="56"/>
      <c r="F19" s="75">
        <v>54111775</v>
      </c>
    </row>
    <row r="20" spans="1:6" ht="18" customHeight="1" hidden="1">
      <c r="A20" s="73"/>
      <c r="B20" s="20" t="s">
        <v>8</v>
      </c>
      <c r="C20" s="21">
        <v>129</v>
      </c>
      <c r="D20" s="23"/>
      <c r="E20" s="56"/>
      <c r="F20" s="75"/>
    </row>
    <row r="21" spans="1:6" ht="18" customHeight="1">
      <c r="A21" s="73">
        <v>3</v>
      </c>
      <c r="B21" s="20" t="s">
        <v>78</v>
      </c>
      <c r="C21" s="21">
        <v>130</v>
      </c>
      <c r="D21" s="22"/>
      <c r="E21" s="55">
        <f>SUM(E22:E27)</f>
        <v>84177293041</v>
      </c>
      <c r="F21" s="74">
        <f>SUM(F22:F27)</f>
        <v>97168594008</v>
      </c>
    </row>
    <row r="22" spans="1:6" ht="18" customHeight="1" hidden="1">
      <c r="A22" s="73"/>
      <c r="B22" s="20" t="s">
        <v>9</v>
      </c>
      <c r="C22" s="21">
        <v>131</v>
      </c>
      <c r="D22" s="22"/>
      <c r="E22" s="56">
        <v>83304072218</v>
      </c>
      <c r="F22" s="75">
        <v>64282833343</v>
      </c>
    </row>
    <row r="23" spans="1:6" ht="18" customHeight="1" hidden="1">
      <c r="A23" s="73"/>
      <c r="B23" s="20" t="s">
        <v>10</v>
      </c>
      <c r="C23" s="21">
        <v>132</v>
      </c>
      <c r="D23" s="22"/>
      <c r="E23" s="56">
        <v>288430058</v>
      </c>
      <c r="F23" s="75">
        <v>1274868944</v>
      </c>
    </row>
    <row r="24" spans="1:6" ht="18" customHeight="1" hidden="1">
      <c r="A24" s="73"/>
      <c r="B24" s="20" t="s">
        <v>11</v>
      </c>
      <c r="C24" s="21">
        <v>133</v>
      </c>
      <c r="D24" s="22"/>
      <c r="E24" s="56"/>
      <c r="F24" s="76">
        <f>33977855005-2961602549</f>
        <v>31016252456</v>
      </c>
    </row>
    <row r="25" spans="1:6" ht="18" customHeight="1" hidden="1">
      <c r="A25" s="73"/>
      <c r="B25" s="20" t="s">
        <v>12</v>
      </c>
      <c r="C25" s="21">
        <v>134</v>
      </c>
      <c r="D25" s="23"/>
      <c r="E25" s="56"/>
      <c r="F25" s="75"/>
    </row>
    <row r="26" spans="1:6" ht="18" customHeight="1" hidden="1">
      <c r="A26" s="73"/>
      <c r="B26" s="20" t="s">
        <v>13</v>
      </c>
      <c r="C26" s="21">
        <v>135</v>
      </c>
      <c r="D26" s="22" t="s">
        <v>14</v>
      </c>
      <c r="E26" s="56">
        <f>636117125+40108857689-40160184049</f>
        <v>584790765</v>
      </c>
      <c r="F26" s="75">
        <v>594639265</v>
      </c>
    </row>
    <row r="27" spans="1:6" ht="18" customHeight="1" hidden="1">
      <c r="A27" s="73"/>
      <c r="B27" s="20" t="s">
        <v>15</v>
      </c>
      <c r="C27" s="21">
        <v>139</v>
      </c>
      <c r="D27" s="23"/>
      <c r="E27" s="56"/>
      <c r="F27" s="75"/>
    </row>
    <row r="28" spans="1:6" ht="18" customHeight="1">
      <c r="A28" s="73">
        <v>4</v>
      </c>
      <c r="B28" s="20" t="s">
        <v>79</v>
      </c>
      <c r="C28" s="21">
        <v>140</v>
      </c>
      <c r="D28" s="22"/>
      <c r="E28" s="55">
        <f>SUM(E29:E30)</f>
        <v>184496502552</v>
      </c>
      <c r="F28" s="74">
        <f>SUM(F29:F30)</f>
        <v>216332105247</v>
      </c>
    </row>
    <row r="29" spans="1:6" ht="18" customHeight="1" hidden="1">
      <c r="A29" s="73"/>
      <c r="B29" s="20" t="s">
        <v>16</v>
      </c>
      <c r="C29" s="21">
        <v>141</v>
      </c>
      <c r="D29" s="23" t="s">
        <v>17</v>
      </c>
      <c r="E29" s="55">
        <v>184496502552</v>
      </c>
      <c r="F29" s="75">
        <f>42312454980+371477987+105964315589+53983726967+13700129724</f>
        <v>216332105247</v>
      </c>
    </row>
    <row r="30" spans="1:6" ht="18" customHeight="1" hidden="1">
      <c r="A30" s="73"/>
      <c r="B30" s="20" t="s">
        <v>18</v>
      </c>
      <c r="C30" s="21">
        <v>149</v>
      </c>
      <c r="D30" s="23"/>
      <c r="E30" s="56"/>
      <c r="F30" s="75"/>
    </row>
    <row r="31" spans="1:6" ht="18" customHeight="1">
      <c r="A31" s="73">
        <v>5</v>
      </c>
      <c r="B31" s="20" t="s">
        <v>80</v>
      </c>
      <c r="C31" s="21">
        <v>150</v>
      </c>
      <c r="D31" s="22"/>
      <c r="E31" s="55">
        <f>SUM(E32:E35)</f>
        <v>44938055836</v>
      </c>
      <c r="F31" s="74">
        <f>SUM(F32:F35)</f>
        <v>45361235165</v>
      </c>
    </row>
    <row r="32" spans="1:6" ht="18" customHeight="1" hidden="1">
      <c r="A32" s="73"/>
      <c r="B32" s="20" t="s">
        <v>19</v>
      </c>
      <c r="C32" s="21">
        <v>151</v>
      </c>
      <c r="D32" s="23"/>
      <c r="E32" s="56">
        <v>4767029519</v>
      </c>
      <c r="F32" s="75">
        <v>4402383812</v>
      </c>
    </row>
    <row r="33" spans="1:6" ht="18" customHeight="1" hidden="1">
      <c r="A33" s="73"/>
      <c r="B33" s="20" t="s">
        <v>20</v>
      </c>
      <c r="C33" s="21">
        <v>152</v>
      </c>
      <c r="D33" s="22"/>
      <c r="E33" s="56"/>
      <c r="F33" s="75"/>
    </row>
    <row r="34" spans="1:6" ht="18" customHeight="1" hidden="1">
      <c r="A34" s="73"/>
      <c r="B34" s="20" t="s">
        <v>21</v>
      </c>
      <c r="C34" s="21">
        <v>154</v>
      </c>
      <c r="D34" s="23" t="s">
        <v>22</v>
      </c>
      <c r="E34" s="56">
        <v>10842268</v>
      </c>
      <c r="F34" s="75"/>
    </row>
    <row r="35" spans="1:6" ht="18" customHeight="1" hidden="1">
      <c r="A35" s="73"/>
      <c r="B35" s="20" t="s">
        <v>23</v>
      </c>
      <c r="C35" s="21">
        <v>158</v>
      </c>
      <c r="D35" s="23"/>
      <c r="E35" s="56">
        <v>40160184049</v>
      </c>
      <c r="F35" s="75">
        <v>40958851353</v>
      </c>
    </row>
    <row r="36" spans="1:6" ht="18" customHeight="1">
      <c r="A36" s="77" t="s">
        <v>82</v>
      </c>
      <c r="B36" s="15" t="s">
        <v>83</v>
      </c>
      <c r="C36" s="24">
        <v>200</v>
      </c>
      <c r="D36" s="25"/>
      <c r="E36" s="57">
        <f>E37+E43+E54+E57+E62</f>
        <v>140865810549</v>
      </c>
      <c r="F36" s="78">
        <f>F37+F43+F54+F57+F62</f>
        <v>123253874163</v>
      </c>
    </row>
    <row r="37" spans="1:6" ht="18" customHeight="1">
      <c r="A37" s="73">
        <v>1</v>
      </c>
      <c r="B37" s="20" t="s">
        <v>84</v>
      </c>
      <c r="C37" s="21">
        <v>210</v>
      </c>
      <c r="D37" s="26"/>
      <c r="E37" s="58"/>
      <c r="F37" s="75"/>
    </row>
    <row r="38" spans="1:6" ht="18" customHeight="1" hidden="1">
      <c r="A38" s="73"/>
      <c r="B38" s="20" t="s">
        <v>24</v>
      </c>
      <c r="C38" s="21">
        <v>211</v>
      </c>
      <c r="D38" s="23"/>
      <c r="E38" s="56"/>
      <c r="F38" s="75"/>
    </row>
    <row r="39" spans="1:6" ht="18" customHeight="1" hidden="1">
      <c r="A39" s="73"/>
      <c r="B39" s="20" t="s">
        <v>25</v>
      </c>
      <c r="C39" s="21">
        <v>212</v>
      </c>
      <c r="D39" s="22"/>
      <c r="E39" s="56"/>
      <c r="F39" s="75"/>
    </row>
    <row r="40" spans="1:6" ht="18" customHeight="1" hidden="1">
      <c r="A40" s="73"/>
      <c r="B40" s="20" t="s">
        <v>26</v>
      </c>
      <c r="C40" s="21">
        <v>213</v>
      </c>
      <c r="D40" s="23" t="s">
        <v>27</v>
      </c>
      <c r="E40" s="56"/>
      <c r="F40" s="75"/>
    </row>
    <row r="41" spans="1:6" ht="18" customHeight="1" hidden="1">
      <c r="A41" s="73"/>
      <c r="B41" s="20" t="s">
        <v>28</v>
      </c>
      <c r="C41" s="21">
        <v>218</v>
      </c>
      <c r="D41" s="23" t="s">
        <v>29</v>
      </c>
      <c r="E41" s="56"/>
      <c r="F41" s="75"/>
    </row>
    <row r="42" spans="1:6" ht="18" customHeight="1" hidden="1">
      <c r="A42" s="73"/>
      <c r="B42" s="20" t="s">
        <v>30</v>
      </c>
      <c r="C42" s="21">
        <v>219</v>
      </c>
      <c r="D42" s="23"/>
      <c r="E42" s="56"/>
      <c r="F42" s="75"/>
    </row>
    <row r="43" spans="1:6" ht="18" customHeight="1">
      <c r="A43" s="73">
        <v>2</v>
      </c>
      <c r="B43" s="20" t="s">
        <v>85</v>
      </c>
      <c r="C43" s="21">
        <v>220</v>
      </c>
      <c r="D43" s="26"/>
      <c r="E43" s="58">
        <f>E44+E50+E53</f>
        <v>109104252164</v>
      </c>
      <c r="F43" s="79">
        <f>F44+F50+F53</f>
        <v>90607169150</v>
      </c>
    </row>
    <row r="44" spans="1:6" ht="18" customHeight="1">
      <c r="A44" s="73"/>
      <c r="B44" s="27" t="s">
        <v>86</v>
      </c>
      <c r="C44" s="28">
        <v>221</v>
      </c>
      <c r="D44" s="29" t="s">
        <v>31</v>
      </c>
      <c r="E44" s="59">
        <f>SUM(E45:E46)</f>
        <v>77673175041</v>
      </c>
      <c r="F44" s="80">
        <f>SUM(F45:F46)</f>
        <v>74725535414</v>
      </c>
    </row>
    <row r="45" spans="1:6" ht="18" customHeight="1" hidden="1">
      <c r="A45" s="73"/>
      <c r="B45" s="27" t="s">
        <v>32</v>
      </c>
      <c r="C45" s="28">
        <v>222</v>
      </c>
      <c r="D45" s="29"/>
      <c r="E45" s="60">
        <v>145188948282</v>
      </c>
      <c r="F45" s="81">
        <f>141852430122+3945682091</f>
        <v>145798112213</v>
      </c>
    </row>
    <row r="46" spans="1:6" ht="18" customHeight="1" hidden="1">
      <c r="A46" s="73"/>
      <c r="B46" s="27" t="s">
        <v>33</v>
      </c>
      <c r="C46" s="28">
        <v>223</v>
      </c>
      <c r="D46" s="29"/>
      <c r="E46" s="61">
        <v>-67515773241</v>
      </c>
      <c r="F46" s="82">
        <f>-70088497257-984079542</f>
        <v>-71072576799</v>
      </c>
    </row>
    <row r="47" spans="1:6" ht="18" customHeight="1">
      <c r="A47" s="73"/>
      <c r="B47" s="27" t="s">
        <v>116</v>
      </c>
      <c r="C47" s="28">
        <v>224</v>
      </c>
      <c r="D47" s="30" t="s">
        <v>34</v>
      </c>
      <c r="E47" s="60"/>
      <c r="F47" s="81"/>
    </row>
    <row r="48" spans="1:6" ht="18" customHeight="1" hidden="1">
      <c r="A48" s="73"/>
      <c r="B48" s="27" t="s">
        <v>32</v>
      </c>
      <c r="C48" s="28">
        <v>225</v>
      </c>
      <c r="D48" s="30"/>
      <c r="E48" s="60"/>
      <c r="F48" s="81"/>
    </row>
    <row r="49" spans="1:6" ht="18" customHeight="1" hidden="1">
      <c r="A49" s="73"/>
      <c r="B49" s="27" t="s">
        <v>33</v>
      </c>
      <c r="C49" s="28">
        <v>226</v>
      </c>
      <c r="D49" s="30"/>
      <c r="E49" s="59"/>
      <c r="F49" s="81"/>
    </row>
    <row r="50" spans="1:6" ht="18" customHeight="1">
      <c r="A50" s="73"/>
      <c r="B50" s="27" t="s">
        <v>87</v>
      </c>
      <c r="C50" s="28">
        <v>227</v>
      </c>
      <c r="D50" s="29" t="s">
        <v>35</v>
      </c>
      <c r="E50" s="59">
        <f>SUM(E51:E52)</f>
        <v>400000012</v>
      </c>
      <c r="F50" s="80">
        <f>SUM(F51:F52)</f>
        <v>393750013</v>
      </c>
    </row>
    <row r="51" spans="1:6" ht="18" customHeight="1" hidden="1">
      <c r="A51" s="73"/>
      <c r="B51" s="20" t="s">
        <v>32</v>
      </c>
      <c r="C51" s="21">
        <v>228</v>
      </c>
      <c r="D51" s="22"/>
      <c r="E51" s="56">
        <v>500000000</v>
      </c>
      <c r="F51" s="75">
        <v>500000000</v>
      </c>
    </row>
    <row r="52" spans="1:6" ht="18" customHeight="1" hidden="1">
      <c r="A52" s="73"/>
      <c r="B52" s="20" t="s">
        <v>33</v>
      </c>
      <c r="C52" s="21">
        <v>229</v>
      </c>
      <c r="D52" s="22"/>
      <c r="E52" s="62">
        <v>-99999988</v>
      </c>
      <c r="F52" s="83">
        <v>-106249987</v>
      </c>
    </row>
    <row r="53" spans="1:6" ht="18" customHeight="1">
      <c r="A53" s="84"/>
      <c r="B53" s="27" t="s">
        <v>88</v>
      </c>
      <c r="C53" s="21">
        <v>230</v>
      </c>
      <c r="D53" s="22" t="s">
        <v>36</v>
      </c>
      <c r="E53" s="56">
        <v>31031077111</v>
      </c>
      <c r="F53" s="85">
        <v>15487883723</v>
      </c>
    </row>
    <row r="54" spans="1:6" ht="18" customHeight="1">
      <c r="A54" s="73">
        <v>3</v>
      </c>
      <c r="B54" s="20" t="s">
        <v>117</v>
      </c>
      <c r="C54" s="31">
        <v>240</v>
      </c>
      <c r="D54" s="22" t="s">
        <v>37</v>
      </c>
      <c r="E54" s="63"/>
      <c r="F54" s="75"/>
    </row>
    <row r="55" spans="1:6" ht="18" customHeight="1" hidden="1">
      <c r="A55" s="73"/>
      <c r="B55" s="20" t="s">
        <v>32</v>
      </c>
      <c r="C55" s="21">
        <v>228</v>
      </c>
      <c r="D55" s="22"/>
      <c r="E55" s="56"/>
      <c r="F55" s="75"/>
    </row>
    <row r="56" spans="1:6" ht="18" customHeight="1" hidden="1">
      <c r="A56" s="73"/>
      <c r="B56" s="20" t="s">
        <v>33</v>
      </c>
      <c r="C56" s="21">
        <v>229</v>
      </c>
      <c r="D56" s="22"/>
      <c r="E56" s="56"/>
      <c r="F56" s="75"/>
    </row>
    <row r="57" spans="1:6" ht="18" customHeight="1">
      <c r="A57" s="73">
        <v>4</v>
      </c>
      <c r="B57" s="20" t="s">
        <v>89</v>
      </c>
      <c r="C57" s="21">
        <v>250</v>
      </c>
      <c r="D57" s="23"/>
      <c r="E57" s="56">
        <f>SUM(E58:E61)</f>
        <v>29137360146</v>
      </c>
      <c r="F57" s="85">
        <f>SUM(F58:F61)</f>
        <v>29637360146</v>
      </c>
    </row>
    <row r="58" spans="1:6" ht="18" customHeight="1" hidden="1">
      <c r="A58" s="73"/>
      <c r="B58" s="20" t="s">
        <v>38</v>
      </c>
      <c r="C58" s="21">
        <v>251</v>
      </c>
      <c r="D58" s="23"/>
      <c r="E58" s="56"/>
      <c r="F58" s="75"/>
    </row>
    <row r="59" spans="1:6" ht="18" customHeight="1" hidden="1">
      <c r="A59" s="73"/>
      <c r="B59" s="20" t="s">
        <v>39</v>
      </c>
      <c r="C59" s="21">
        <v>252</v>
      </c>
      <c r="D59" s="22"/>
      <c r="E59" s="56">
        <v>18200000000</v>
      </c>
      <c r="F59" s="75">
        <v>18200000000</v>
      </c>
    </row>
    <row r="60" spans="1:6" ht="18" customHeight="1" hidden="1">
      <c r="A60" s="73"/>
      <c r="B60" s="20" t="s">
        <v>40</v>
      </c>
      <c r="C60" s="21">
        <v>258</v>
      </c>
      <c r="D60" s="23" t="s">
        <v>41</v>
      </c>
      <c r="E60" s="56">
        <v>10937360146</v>
      </c>
      <c r="F60" s="75">
        <f>29637360146-18200000000</f>
        <v>11437360146</v>
      </c>
    </row>
    <row r="61" spans="1:6" ht="18" customHeight="1" hidden="1">
      <c r="A61" s="73"/>
      <c r="B61" s="20" t="s">
        <v>42</v>
      </c>
      <c r="C61" s="21">
        <v>259</v>
      </c>
      <c r="D61" s="23"/>
      <c r="E61" s="56"/>
      <c r="F61" s="75"/>
    </row>
    <row r="62" spans="1:6" ht="18" customHeight="1">
      <c r="A62" s="73">
        <v>5</v>
      </c>
      <c r="B62" s="20" t="s">
        <v>90</v>
      </c>
      <c r="C62" s="21">
        <v>260</v>
      </c>
      <c r="D62" s="23"/>
      <c r="E62" s="56">
        <f>SUM(E63:E65)</f>
        <v>2624198239</v>
      </c>
      <c r="F62" s="85">
        <f>SUM(F63:F65)</f>
        <v>3009344867</v>
      </c>
    </row>
    <row r="63" spans="1:6" ht="18" customHeight="1" hidden="1">
      <c r="A63" s="73"/>
      <c r="B63" s="20" t="s">
        <v>43</v>
      </c>
      <c r="C63" s="21">
        <v>261</v>
      </c>
      <c r="D63" s="23" t="s">
        <v>44</v>
      </c>
      <c r="E63" s="56">
        <v>2624198239</v>
      </c>
      <c r="F63" s="75">
        <v>3009344867</v>
      </c>
    </row>
    <row r="64" spans="1:6" ht="18" customHeight="1" hidden="1">
      <c r="A64" s="73"/>
      <c r="B64" s="20" t="s">
        <v>45</v>
      </c>
      <c r="C64" s="21">
        <v>262</v>
      </c>
      <c r="D64" s="23" t="s">
        <v>46</v>
      </c>
      <c r="E64" s="56"/>
      <c r="F64" s="75"/>
    </row>
    <row r="65" spans="1:6" ht="18" customHeight="1" hidden="1">
      <c r="A65" s="86"/>
      <c r="B65" s="32" t="s">
        <v>47</v>
      </c>
      <c r="C65" s="33">
        <v>268</v>
      </c>
      <c r="D65" s="34"/>
      <c r="E65" s="64"/>
      <c r="F65" s="87"/>
    </row>
    <row r="66" spans="1:6" ht="18" customHeight="1">
      <c r="A66" s="88" t="s">
        <v>120</v>
      </c>
      <c r="B66" s="7" t="s">
        <v>48</v>
      </c>
      <c r="C66" s="35">
        <v>270</v>
      </c>
      <c r="D66" s="35"/>
      <c r="E66" s="114">
        <f>E14+E36</f>
        <v>498077759482</v>
      </c>
      <c r="F66" s="115">
        <f>F14+F36</f>
        <v>490972645797</v>
      </c>
    </row>
    <row r="67" spans="1:6" ht="28.5" customHeight="1" hidden="1">
      <c r="A67" s="89"/>
      <c r="B67" s="17" t="s">
        <v>49</v>
      </c>
      <c r="C67" s="37"/>
      <c r="D67" s="38"/>
      <c r="E67" s="53" t="s">
        <v>118</v>
      </c>
      <c r="F67" s="90" t="s">
        <v>119</v>
      </c>
    </row>
    <row r="68" spans="1:6" ht="18" customHeight="1">
      <c r="A68" s="91" t="s">
        <v>91</v>
      </c>
      <c r="B68" s="39" t="s">
        <v>98</v>
      </c>
      <c r="C68" s="40">
        <v>300</v>
      </c>
      <c r="D68" s="41"/>
      <c r="E68" s="65">
        <f>E69+E80</f>
        <v>321663145859</v>
      </c>
      <c r="F68" s="92">
        <f>F69+F80</f>
        <v>326009364705</v>
      </c>
    </row>
    <row r="69" spans="1:6" ht="18" customHeight="1">
      <c r="A69" s="73">
        <v>1</v>
      </c>
      <c r="B69" s="20" t="s">
        <v>93</v>
      </c>
      <c r="C69" s="21">
        <v>310</v>
      </c>
      <c r="D69" s="22"/>
      <c r="E69" s="55">
        <f>SUM(E70:E79)</f>
        <v>287619232834</v>
      </c>
      <c r="F69" s="74">
        <f>SUM(F70:F79)</f>
        <v>282027388320</v>
      </c>
    </row>
    <row r="70" spans="1:6" ht="18" customHeight="1" hidden="1">
      <c r="A70" s="73"/>
      <c r="B70" s="20" t="s">
        <v>50</v>
      </c>
      <c r="C70" s="21">
        <v>311</v>
      </c>
      <c r="D70" s="22" t="s">
        <v>51</v>
      </c>
      <c r="E70" s="56">
        <f>114728890398+11031611309</f>
        <v>125760501707</v>
      </c>
      <c r="F70" s="75">
        <f>114483209794+7090744828</f>
        <v>121573954622</v>
      </c>
    </row>
    <row r="71" spans="1:6" ht="18" customHeight="1" hidden="1">
      <c r="A71" s="73"/>
      <c r="B71" s="20" t="s">
        <v>52</v>
      </c>
      <c r="C71" s="21">
        <v>313</v>
      </c>
      <c r="D71" s="22"/>
      <c r="E71" s="56">
        <f>58415004616-763026784</f>
        <v>57651977832</v>
      </c>
      <c r="F71" s="75">
        <v>61274022710</v>
      </c>
    </row>
    <row r="72" spans="1:6" ht="18" customHeight="1" hidden="1">
      <c r="A72" s="73"/>
      <c r="B72" s="20" t="s">
        <v>53</v>
      </c>
      <c r="C72" s="21">
        <v>314</v>
      </c>
      <c r="D72" s="22"/>
      <c r="E72" s="56">
        <v>81825042979</v>
      </c>
      <c r="F72" s="75">
        <v>80767655059</v>
      </c>
    </row>
    <row r="73" spans="1:6" ht="18" customHeight="1" hidden="1">
      <c r="A73" s="73"/>
      <c r="B73" s="20" t="s">
        <v>54</v>
      </c>
      <c r="C73" s="21">
        <v>315</v>
      </c>
      <c r="D73" s="22" t="s">
        <v>55</v>
      </c>
      <c r="E73" s="56">
        <f>3181427241-91645056</f>
        <v>3089782185</v>
      </c>
      <c r="F73" s="75">
        <v>3829136133</v>
      </c>
    </row>
    <row r="74" spans="1:6" ht="18" customHeight="1" hidden="1">
      <c r="A74" s="73"/>
      <c r="B74" s="20" t="s">
        <v>56</v>
      </c>
      <c r="C74" s="21">
        <v>316</v>
      </c>
      <c r="D74" s="22"/>
      <c r="E74" s="56">
        <v>10666194097</v>
      </c>
      <c r="F74" s="75">
        <v>6374226718</v>
      </c>
    </row>
    <row r="75" spans="1:6" ht="18" customHeight="1" hidden="1">
      <c r="A75" s="73"/>
      <c r="B75" s="20" t="s">
        <v>57</v>
      </c>
      <c r="C75" s="21">
        <v>317</v>
      </c>
      <c r="D75" s="23" t="s">
        <v>58</v>
      </c>
      <c r="E75" s="56">
        <v>2142241184</v>
      </c>
      <c r="F75" s="75">
        <v>2077098329</v>
      </c>
    </row>
    <row r="76" spans="1:6" ht="18" customHeight="1" hidden="1">
      <c r="A76" s="73"/>
      <c r="B76" s="20" t="s">
        <v>59</v>
      </c>
      <c r="C76" s="21">
        <v>318</v>
      </c>
      <c r="D76" s="23"/>
      <c r="E76" s="56"/>
      <c r="F76" s="75"/>
    </row>
    <row r="77" spans="1:6" ht="18" customHeight="1" hidden="1">
      <c r="A77" s="73"/>
      <c r="B77" s="20" t="s">
        <v>60</v>
      </c>
      <c r="C77" s="21">
        <v>319</v>
      </c>
      <c r="D77" s="23"/>
      <c r="E77" s="56"/>
      <c r="F77" s="75"/>
    </row>
    <row r="78" spans="1:6" ht="18" customHeight="1" hidden="1">
      <c r="A78" s="73"/>
      <c r="B78" s="20" t="s">
        <v>61</v>
      </c>
      <c r="C78" s="21">
        <v>320</v>
      </c>
      <c r="D78" s="23" t="s">
        <v>62</v>
      </c>
      <c r="E78" s="56">
        <f>5720466066+763026784</f>
        <v>6483492850</v>
      </c>
      <c r="F78" s="75">
        <v>6131294749</v>
      </c>
    </row>
    <row r="79" spans="1:6" ht="18" customHeight="1" hidden="1">
      <c r="A79" s="73"/>
      <c r="B79" s="20" t="s">
        <v>63</v>
      </c>
      <c r="C79" s="21"/>
      <c r="D79" s="23"/>
      <c r="E79" s="56"/>
      <c r="F79" s="75"/>
    </row>
    <row r="80" spans="1:6" ht="18" customHeight="1">
      <c r="A80" s="73">
        <v>2</v>
      </c>
      <c r="B80" s="20" t="s">
        <v>92</v>
      </c>
      <c r="C80" s="21">
        <v>330</v>
      </c>
      <c r="D80" s="22"/>
      <c r="E80" s="55">
        <f>SUM(E81:E86)</f>
        <v>34043913025</v>
      </c>
      <c r="F80" s="74">
        <v>43981976385</v>
      </c>
    </row>
    <row r="81" spans="1:6" ht="18" customHeight="1" hidden="1">
      <c r="A81" s="73"/>
      <c r="B81" s="20" t="s">
        <v>64</v>
      </c>
      <c r="C81" s="21">
        <v>331</v>
      </c>
      <c r="D81" s="22"/>
      <c r="E81" s="56"/>
      <c r="F81" s="75"/>
    </row>
    <row r="82" spans="1:6" ht="18" customHeight="1" hidden="1">
      <c r="A82" s="73"/>
      <c r="B82" s="20" t="s">
        <v>65</v>
      </c>
      <c r="C82" s="21">
        <v>332</v>
      </c>
      <c r="D82" s="23" t="s">
        <v>66</v>
      </c>
      <c r="E82" s="56"/>
      <c r="F82" s="75"/>
    </row>
    <row r="83" spans="1:6" ht="18" customHeight="1" hidden="1">
      <c r="A83" s="73"/>
      <c r="B83" s="20" t="s">
        <v>67</v>
      </c>
      <c r="C83" s="21">
        <v>333</v>
      </c>
      <c r="D83" s="23"/>
      <c r="E83" s="56"/>
      <c r="F83" s="75"/>
    </row>
    <row r="84" spans="1:6" ht="18" customHeight="1" hidden="1">
      <c r="A84" s="73"/>
      <c r="B84" s="20" t="s">
        <v>68</v>
      </c>
      <c r="C84" s="21">
        <v>334</v>
      </c>
      <c r="D84" s="23" t="s">
        <v>69</v>
      </c>
      <c r="E84" s="56">
        <f>33952267969-46982143</f>
        <v>33905285826</v>
      </c>
      <c r="F84" s="75">
        <v>43890331329</v>
      </c>
    </row>
    <row r="85" spans="1:6" ht="18" customHeight="1" hidden="1">
      <c r="A85" s="73"/>
      <c r="B85" s="20" t="s">
        <v>70</v>
      </c>
      <c r="C85" s="21">
        <v>335</v>
      </c>
      <c r="D85" s="23" t="s">
        <v>46</v>
      </c>
      <c r="E85" s="56">
        <v>91645056</v>
      </c>
      <c r="F85" s="75"/>
    </row>
    <row r="86" spans="1:6" ht="18" customHeight="1" hidden="1">
      <c r="A86" s="73"/>
      <c r="B86" s="20" t="s">
        <v>71</v>
      </c>
      <c r="C86" s="21">
        <v>336</v>
      </c>
      <c r="D86" s="23"/>
      <c r="E86" s="56">
        <v>46982143</v>
      </c>
      <c r="F86" s="75"/>
    </row>
    <row r="87" spans="1:6" ht="18" customHeight="1" hidden="1">
      <c r="A87" s="73"/>
      <c r="B87" s="20" t="s">
        <v>72</v>
      </c>
      <c r="C87" s="21">
        <v>337</v>
      </c>
      <c r="D87" s="23"/>
      <c r="E87" s="56"/>
      <c r="F87" s="75"/>
    </row>
    <row r="88" spans="1:6" ht="18" customHeight="1">
      <c r="A88" s="77" t="s">
        <v>95</v>
      </c>
      <c r="B88" s="15" t="s">
        <v>94</v>
      </c>
      <c r="C88" s="24">
        <v>400</v>
      </c>
      <c r="D88" s="25"/>
      <c r="E88" s="57">
        <f>E89+E96</f>
        <v>176414613623</v>
      </c>
      <c r="F88" s="78">
        <f>F89+F96</f>
        <v>164963281092</v>
      </c>
    </row>
    <row r="89" spans="1:6" ht="18" customHeight="1">
      <c r="A89" s="73">
        <v>1</v>
      </c>
      <c r="B89" s="20" t="s">
        <v>96</v>
      </c>
      <c r="C89" s="21">
        <v>410</v>
      </c>
      <c r="D89" s="22" t="s">
        <v>73</v>
      </c>
      <c r="E89" s="55">
        <f>SUM(E90:E95)</f>
        <v>176400324885</v>
      </c>
      <c r="F89" s="74">
        <f>SUM(F90:F95)</f>
        <v>164444898992</v>
      </c>
    </row>
    <row r="90" spans="1:6" s="3" customFormat="1" ht="18" customHeight="1">
      <c r="A90" s="84"/>
      <c r="B90" s="42" t="s">
        <v>99</v>
      </c>
      <c r="C90" s="28">
        <v>411</v>
      </c>
      <c r="D90" s="29"/>
      <c r="E90" s="59">
        <v>100000000000</v>
      </c>
      <c r="F90" s="81">
        <v>100000000000</v>
      </c>
    </row>
    <row r="91" spans="1:6" s="3" customFormat="1" ht="18" customHeight="1">
      <c r="A91" s="84"/>
      <c r="B91" s="42" t="s">
        <v>100</v>
      </c>
      <c r="C91" s="28">
        <v>412</v>
      </c>
      <c r="D91" s="30"/>
      <c r="E91" s="60">
        <v>52174926682</v>
      </c>
      <c r="F91" s="81">
        <v>52174926682</v>
      </c>
    </row>
    <row r="92" spans="1:6" s="3" customFormat="1" ht="18" customHeight="1">
      <c r="A92" s="84"/>
      <c r="B92" s="42" t="s">
        <v>101</v>
      </c>
      <c r="C92" s="28">
        <v>414</v>
      </c>
      <c r="D92" s="29"/>
      <c r="E92" s="60"/>
      <c r="F92" s="118">
        <v>-2495888225</v>
      </c>
    </row>
    <row r="93" spans="1:6" s="3" customFormat="1" ht="18" customHeight="1">
      <c r="A93" s="84"/>
      <c r="B93" s="42" t="s">
        <v>102</v>
      </c>
      <c r="C93" s="28">
        <v>417</v>
      </c>
      <c r="D93" s="30"/>
      <c r="E93" s="60">
        <v>4897880043</v>
      </c>
      <c r="F93" s="81">
        <v>8556750421</v>
      </c>
    </row>
    <row r="94" spans="1:6" s="3" customFormat="1" ht="18" customHeight="1">
      <c r="A94" s="84"/>
      <c r="B94" s="42" t="s">
        <v>103</v>
      </c>
      <c r="C94" s="28">
        <v>418</v>
      </c>
      <c r="D94" s="30"/>
      <c r="E94" s="60">
        <v>732210913</v>
      </c>
      <c r="F94" s="81">
        <v>1661976275</v>
      </c>
    </row>
    <row r="95" spans="1:6" s="3" customFormat="1" ht="18" customHeight="1">
      <c r="A95" s="84"/>
      <c r="B95" s="42" t="s">
        <v>104</v>
      </c>
      <c r="C95" s="28">
        <v>420</v>
      </c>
      <c r="D95" s="30"/>
      <c r="E95" s="60">
        <v>18595307247</v>
      </c>
      <c r="F95" s="81">
        <v>4547133839</v>
      </c>
    </row>
    <row r="96" spans="1:6" ht="18" customHeight="1">
      <c r="A96" s="73">
        <v>2</v>
      </c>
      <c r="B96" s="20" t="s">
        <v>105</v>
      </c>
      <c r="C96" s="21">
        <v>430</v>
      </c>
      <c r="D96" s="22"/>
      <c r="E96" s="55">
        <f>SUM(E97)</f>
        <v>14288738</v>
      </c>
      <c r="F96" s="74">
        <f>SUM(F97)</f>
        <v>518382100</v>
      </c>
    </row>
    <row r="97" spans="1:6" s="3" customFormat="1" ht="18" customHeight="1">
      <c r="A97" s="84"/>
      <c r="B97" s="27" t="s">
        <v>106</v>
      </c>
      <c r="C97" s="28">
        <v>431</v>
      </c>
      <c r="D97" s="29"/>
      <c r="E97" s="60">
        <v>14288738</v>
      </c>
      <c r="F97" s="81">
        <v>518382100</v>
      </c>
    </row>
    <row r="98" spans="1:8" ht="18" customHeight="1" thickBot="1">
      <c r="A98" s="93"/>
      <c r="B98" s="94" t="s">
        <v>74</v>
      </c>
      <c r="C98" s="95">
        <v>440</v>
      </c>
      <c r="D98" s="95"/>
      <c r="E98" s="116">
        <f>E88+E68</f>
        <v>498077759482</v>
      </c>
      <c r="F98" s="117">
        <f>F88+F68</f>
        <v>490972645797</v>
      </c>
      <c r="H98" s="6"/>
    </row>
    <row r="99" spans="3:6" ht="18" customHeight="1" thickTop="1">
      <c r="C99" s="4"/>
      <c r="D99" s="121"/>
      <c r="E99" s="121"/>
      <c r="F99" s="121"/>
    </row>
    <row r="100" spans="1:6" ht="18" customHeight="1">
      <c r="A100" s="13"/>
      <c r="B100" s="8"/>
      <c r="C100" s="9"/>
      <c r="D100" s="119"/>
      <c r="E100" s="119"/>
      <c r="F100" s="119"/>
    </row>
    <row r="101" spans="3:6" ht="16.5" customHeight="1">
      <c r="C101" s="4"/>
      <c r="D101" s="5"/>
      <c r="E101" s="122"/>
      <c r="F101" s="122"/>
    </row>
    <row r="102" spans="3:4" ht="16.5" customHeight="1">
      <c r="C102" s="4"/>
      <c r="D102" s="5"/>
    </row>
    <row r="103" spans="3:4" ht="16.5" customHeight="1">
      <c r="C103" s="4"/>
      <c r="D103" s="10"/>
    </row>
    <row r="104" spans="3:4" ht="16.5" customHeight="1">
      <c r="C104" s="4"/>
      <c r="D104" s="5"/>
    </row>
    <row r="105" spans="3:4" ht="16.5" customHeight="1">
      <c r="C105" s="4"/>
      <c r="D105" s="5"/>
    </row>
  </sheetData>
  <mergeCells count="11">
    <mergeCell ref="A9:F9"/>
    <mergeCell ref="A10:F10"/>
    <mergeCell ref="A12:F12"/>
    <mergeCell ref="A1:B1"/>
    <mergeCell ref="A5:B5"/>
    <mergeCell ref="A6:B6"/>
    <mergeCell ref="A7:B7"/>
    <mergeCell ref="D100:F100"/>
    <mergeCell ref="B11:F11"/>
    <mergeCell ref="D99:F99"/>
    <mergeCell ref="E101:F101"/>
  </mergeCells>
  <printOptions horizontalCentered="1"/>
  <pageMargins left="0.5" right="0.25" top="0.2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4">
      <selection activeCell="B25" sqref="B25"/>
    </sheetView>
  </sheetViews>
  <sheetFormatPr defaultColWidth="8.796875" defaultRowHeight="19.5" customHeight="1"/>
  <cols>
    <col min="1" max="1" width="4.3984375" style="98" customWidth="1"/>
    <col min="2" max="2" width="44.59765625" style="98" customWidth="1"/>
    <col min="3" max="3" width="5.59765625" style="99" hidden="1" customWidth="1"/>
    <col min="4" max="4" width="14.5" style="0" customWidth="1"/>
    <col min="5" max="5" width="15.8984375" style="0" customWidth="1"/>
    <col min="6" max="6" width="12.5" style="0" customWidth="1"/>
  </cols>
  <sheetData>
    <row r="1" spans="1:5" s="50" customFormat="1" ht="19.5" customHeight="1">
      <c r="A1" s="113" t="s">
        <v>82</v>
      </c>
      <c r="B1" s="133" t="s">
        <v>122</v>
      </c>
      <c r="C1" s="133"/>
      <c r="D1" s="133"/>
      <c r="E1" s="133"/>
    </row>
    <row r="2" spans="1:5" s="50" customFormat="1" ht="19.5" customHeight="1" thickBot="1">
      <c r="A2" s="130" t="s">
        <v>144</v>
      </c>
      <c r="B2" s="130"/>
      <c r="C2" s="130"/>
      <c r="D2" s="130"/>
      <c r="E2" s="130"/>
    </row>
    <row r="3" spans="1:5" s="50" customFormat="1" ht="19.5" customHeight="1" thickTop="1">
      <c r="A3" s="131" t="s">
        <v>126</v>
      </c>
      <c r="B3" s="131" t="s">
        <v>123</v>
      </c>
      <c r="C3" s="134" t="s">
        <v>1</v>
      </c>
      <c r="D3" s="135" t="s">
        <v>127</v>
      </c>
      <c r="E3" s="136" t="s">
        <v>147</v>
      </c>
    </row>
    <row r="4" spans="1:5" s="50" customFormat="1" ht="19.5" customHeight="1">
      <c r="A4" s="131"/>
      <c r="B4" s="131"/>
      <c r="C4" s="134"/>
      <c r="D4" s="135"/>
      <c r="E4" s="136"/>
    </row>
    <row r="5" spans="1:5" s="50" customFormat="1" ht="19.5" customHeight="1">
      <c r="A5" s="103">
        <v>1</v>
      </c>
      <c r="B5" s="103" t="s">
        <v>128</v>
      </c>
      <c r="C5" s="104">
        <v>1</v>
      </c>
      <c r="D5" s="105">
        <v>85345984379</v>
      </c>
      <c r="E5" s="105">
        <f>D5</f>
        <v>85345984379</v>
      </c>
    </row>
    <row r="6" spans="1:5" s="50" customFormat="1" ht="19.5" customHeight="1">
      <c r="A6" s="106">
        <v>2</v>
      </c>
      <c r="B6" s="106" t="s">
        <v>140</v>
      </c>
      <c r="C6" s="107">
        <v>3</v>
      </c>
      <c r="D6" s="108">
        <v>0</v>
      </c>
      <c r="E6" s="108">
        <v>0</v>
      </c>
    </row>
    <row r="7" spans="1:5" s="50" customFormat="1" ht="15">
      <c r="A7" s="106">
        <v>3</v>
      </c>
      <c r="B7" s="106" t="s">
        <v>129</v>
      </c>
      <c r="C7" s="107">
        <v>10</v>
      </c>
      <c r="D7" s="109">
        <v>85345984379</v>
      </c>
      <c r="E7" s="109">
        <f>D7</f>
        <v>85345984379</v>
      </c>
    </row>
    <row r="8" spans="1:5" s="50" customFormat="1" ht="19.5" customHeight="1">
      <c r="A8" s="106">
        <v>4</v>
      </c>
      <c r="B8" s="106" t="s">
        <v>145</v>
      </c>
      <c r="C8" s="107">
        <v>11</v>
      </c>
      <c r="D8" s="109">
        <v>68888248447</v>
      </c>
      <c r="E8" s="109">
        <v>68888248447</v>
      </c>
    </row>
    <row r="9" spans="1:5" s="50" customFormat="1" ht="15">
      <c r="A9" s="106">
        <v>5</v>
      </c>
      <c r="B9" s="106" t="s">
        <v>130</v>
      </c>
      <c r="C9" s="107">
        <v>20</v>
      </c>
      <c r="D9" s="109">
        <f>D7-D8</f>
        <v>16457735932</v>
      </c>
      <c r="E9" s="109">
        <f>E7-E8</f>
        <v>16457735932</v>
      </c>
    </row>
    <row r="10" spans="1:5" s="50" customFormat="1" ht="19.5" customHeight="1">
      <c r="A10" s="106">
        <v>6</v>
      </c>
      <c r="B10" s="106" t="s">
        <v>131</v>
      </c>
      <c r="C10" s="107">
        <v>21</v>
      </c>
      <c r="D10" s="109">
        <v>341238179</v>
      </c>
      <c r="E10" s="109">
        <v>341238179</v>
      </c>
    </row>
    <row r="11" spans="1:5" s="50" customFormat="1" ht="19.5" customHeight="1">
      <c r="A11" s="106">
        <v>7</v>
      </c>
      <c r="B11" s="106" t="s">
        <v>132</v>
      </c>
      <c r="C11" s="107">
        <v>22</v>
      </c>
      <c r="D11" s="109">
        <v>2984869473</v>
      </c>
      <c r="E11" s="109">
        <v>2984869473</v>
      </c>
    </row>
    <row r="12" spans="1:5" s="50" customFormat="1" ht="19.5" customHeight="1">
      <c r="A12" s="106">
        <v>8</v>
      </c>
      <c r="B12" s="106" t="s">
        <v>133</v>
      </c>
      <c r="C12" s="107">
        <v>24</v>
      </c>
      <c r="D12" s="109">
        <v>3265359405</v>
      </c>
      <c r="E12" s="109">
        <v>3265359405</v>
      </c>
    </row>
    <row r="13" spans="1:5" s="50" customFormat="1" ht="19.5" customHeight="1">
      <c r="A13" s="106">
        <v>9</v>
      </c>
      <c r="B13" s="106" t="s">
        <v>134</v>
      </c>
      <c r="C13" s="107">
        <v>25</v>
      </c>
      <c r="D13" s="109">
        <v>4482306100</v>
      </c>
      <c r="E13" s="109">
        <v>4482306100</v>
      </c>
    </row>
    <row r="14" spans="1:5" s="50" customFormat="1" ht="19.5" customHeight="1">
      <c r="A14" s="106">
        <v>10</v>
      </c>
      <c r="B14" s="106" t="s">
        <v>135</v>
      </c>
      <c r="C14" s="107">
        <v>30</v>
      </c>
      <c r="D14" s="109">
        <f>D9+D10-D11-D12-D13</f>
        <v>6066439133</v>
      </c>
      <c r="E14" s="109">
        <f>E9+E10-E11-E12-E13</f>
        <v>6066439133</v>
      </c>
    </row>
    <row r="15" spans="1:5" s="50" customFormat="1" ht="19.5" customHeight="1">
      <c r="A15" s="106">
        <v>11</v>
      </c>
      <c r="B15" s="106" t="s">
        <v>136</v>
      </c>
      <c r="C15" s="107">
        <v>31</v>
      </c>
      <c r="D15" s="109">
        <v>622335909</v>
      </c>
      <c r="E15" s="109">
        <v>622335909</v>
      </c>
    </row>
    <row r="16" spans="1:5" s="50" customFormat="1" ht="19.5" customHeight="1">
      <c r="A16" s="106">
        <v>12</v>
      </c>
      <c r="B16" s="106" t="s">
        <v>137</v>
      </c>
      <c r="C16" s="107">
        <v>32</v>
      </c>
      <c r="D16" s="109">
        <v>373311377</v>
      </c>
      <c r="E16" s="109">
        <v>373311377</v>
      </c>
    </row>
    <row r="17" spans="1:5" s="50" customFormat="1" ht="19.5" customHeight="1">
      <c r="A17" s="106">
        <v>13</v>
      </c>
      <c r="B17" s="106" t="s">
        <v>141</v>
      </c>
      <c r="C17" s="107">
        <v>40</v>
      </c>
      <c r="D17" s="109">
        <f>D15-D16</f>
        <v>249024532</v>
      </c>
      <c r="E17" s="109">
        <f>E15-E16</f>
        <v>249024532</v>
      </c>
    </row>
    <row r="18" spans="1:5" s="50" customFormat="1" ht="19.5" customHeight="1">
      <c r="A18" s="106">
        <v>14</v>
      </c>
      <c r="B18" s="106" t="s">
        <v>142</v>
      </c>
      <c r="C18" s="107">
        <v>50</v>
      </c>
      <c r="D18" s="109">
        <f>D14+D17</f>
        <v>6315463665</v>
      </c>
      <c r="E18" s="109">
        <f>E14+E17</f>
        <v>6315463665</v>
      </c>
    </row>
    <row r="19" spans="1:5" s="50" customFormat="1" ht="19.5" customHeight="1">
      <c r="A19" s="106">
        <v>15</v>
      </c>
      <c r="B19" s="106" t="s">
        <v>138</v>
      </c>
      <c r="C19" s="107">
        <v>51</v>
      </c>
      <c r="D19" s="109">
        <f>D18*28%</f>
        <v>1768329826.2000003</v>
      </c>
      <c r="E19" s="109">
        <f>E18*28%</f>
        <v>1768329826.2000003</v>
      </c>
    </row>
    <row r="20" spans="1:5" s="50" customFormat="1" ht="19.5" customHeight="1">
      <c r="A20" s="106">
        <v>16</v>
      </c>
      <c r="B20" s="106" t="s">
        <v>143</v>
      </c>
      <c r="C20" s="107">
        <v>60</v>
      </c>
      <c r="D20" s="109">
        <f>D18-D19</f>
        <v>4547133838.799999</v>
      </c>
      <c r="E20" s="109">
        <f>E18-E19</f>
        <v>4547133838.799999</v>
      </c>
    </row>
    <row r="21" spans="1:5" s="50" customFormat="1" ht="19.5" customHeight="1">
      <c r="A21" s="110">
        <v>17</v>
      </c>
      <c r="B21" s="106" t="s">
        <v>139</v>
      </c>
      <c r="C21" s="111">
        <v>70</v>
      </c>
      <c r="D21" s="112">
        <f>+D20/10000000</f>
        <v>454.7133838799999</v>
      </c>
      <c r="E21" s="112">
        <f>+E20/10000000</f>
        <v>454.7133838799999</v>
      </c>
    </row>
    <row r="22" spans="1:5" ht="19.5" customHeight="1">
      <c r="A22" s="97"/>
      <c r="B22" s="132" t="s">
        <v>124</v>
      </c>
      <c r="C22" s="132"/>
      <c r="D22" s="132"/>
      <c r="E22" s="132"/>
    </row>
    <row r="23" spans="1:5" ht="19.5" customHeight="1">
      <c r="A23" s="97"/>
      <c r="B23" s="97" t="s">
        <v>125</v>
      </c>
      <c r="C23" s="129" t="s">
        <v>148</v>
      </c>
      <c r="D23" s="129"/>
      <c r="E23" s="129"/>
    </row>
    <row r="24" spans="4:5" ht="19.5" customHeight="1">
      <c r="D24" s="137" t="s">
        <v>146</v>
      </c>
      <c r="E24" s="137"/>
    </row>
  </sheetData>
  <mergeCells count="10">
    <mergeCell ref="D24:E24"/>
    <mergeCell ref="B1:E1"/>
    <mergeCell ref="B3:B4"/>
    <mergeCell ref="C3:C4"/>
    <mergeCell ref="D3:D4"/>
    <mergeCell ref="E3:E4"/>
    <mergeCell ref="C23:E23"/>
    <mergeCell ref="A2:E2"/>
    <mergeCell ref="A3:A4"/>
    <mergeCell ref="B22:E22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BTXM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VNN.R9</cp:lastModifiedBy>
  <cp:lastPrinted>2008-04-24T08:55:26Z</cp:lastPrinted>
  <dcterms:created xsi:type="dcterms:W3CDTF">2008-04-24T03:32:08Z</dcterms:created>
  <dcterms:modified xsi:type="dcterms:W3CDTF">2008-04-24T08:55:28Z</dcterms:modified>
  <cp:category/>
  <cp:version/>
  <cp:contentType/>
  <cp:contentStatus/>
</cp:coreProperties>
</file>